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19875" windowHeight="7200"/>
  </bookViews>
  <sheets>
    <sheet name="1.เบิกจ่ายปี 64" sheetId="1" r:id="rId1"/>
  </sheets>
  <externalReferences>
    <externalReference r:id="rId2"/>
  </externalReferences>
  <definedNames>
    <definedName name="_xlnm.Print_Area" localSheetId="0">'1.เบิกจ่ายปี 64'!$A$1:$AD$18</definedName>
  </definedNames>
  <calcPr calcId="144525"/>
</workbook>
</file>

<file path=xl/calcChain.xml><?xml version="1.0" encoding="utf-8"?>
<calcChain xmlns="http://schemas.openxmlformats.org/spreadsheetml/2006/main">
  <c r="D8" i="1" l="1"/>
  <c r="AB18" i="1"/>
  <c r="Z18" i="1"/>
  <c r="Y18" i="1"/>
  <c r="V18" i="1"/>
  <c r="U18" i="1"/>
  <c r="S18" i="1"/>
  <c r="R18" i="1"/>
  <c r="O18" i="1"/>
  <c r="M18" i="1"/>
  <c r="K18" i="1"/>
  <c r="J18" i="1"/>
  <c r="H18" i="1"/>
  <c r="G18" i="1"/>
  <c r="AA17" i="1"/>
  <c r="AD17" i="1" s="1"/>
  <c r="L17" i="1"/>
  <c r="N17" i="1" s="1"/>
  <c r="I17" i="1"/>
  <c r="C17" i="1" s="1"/>
  <c r="AA16" i="1"/>
  <c r="AD16" i="1" s="1"/>
  <c r="T16" i="1"/>
  <c r="X16" i="1" s="1"/>
  <c r="L16" i="1"/>
  <c r="N16" i="1" s="1"/>
  <c r="I16" i="1"/>
  <c r="C16" i="1"/>
  <c r="AA15" i="1"/>
  <c r="AD15" i="1" s="1"/>
  <c r="T15" i="1"/>
  <c r="X15" i="1" s="1"/>
  <c r="L15" i="1"/>
  <c r="N15" i="1" s="1"/>
  <c r="I15" i="1"/>
  <c r="C15" i="1"/>
  <c r="AD14" i="1"/>
  <c r="AA14" i="1"/>
  <c r="AC14" i="1" s="1"/>
  <c r="T14" i="1"/>
  <c r="X14" i="1" s="1"/>
  <c r="N14" i="1"/>
  <c r="Q14" i="1" s="1"/>
  <c r="L14" i="1"/>
  <c r="I14" i="1"/>
  <c r="C14" i="1"/>
  <c r="AD13" i="1"/>
  <c r="AC13" i="1"/>
  <c r="AA13" i="1"/>
  <c r="T13" i="1"/>
  <c r="X13" i="1" s="1"/>
  <c r="L13" i="1"/>
  <c r="N13" i="1" s="1"/>
  <c r="I13" i="1"/>
  <c r="C13" i="1"/>
  <c r="AA12" i="1"/>
  <c r="AD12" i="1" s="1"/>
  <c r="T12" i="1"/>
  <c r="X12" i="1" s="1"/>
  <c r="L12" i="1"/>
  <c r="N12" i="1" s="1"/>
  <c r="I12" i="1"/>
  <c r="C12" i="1" s="1"/>
  <c r="AA11" i="1"/>
  <c r="AD11" i="1" s="1"/>
  <c r="X11" i="1"/>
  <c r="T11" i="1"/>
  <c r="W11" i="1" s="1"/>
  <c r="L11" i="1"/>
  <c r="N11" i="1" s="1"/>
  <c r="I11" i="1"/>
  <c r="I18" i="1" s="1"/>
  <c r="AA10" i="1"/>
  <c r="AD10" i="1" s="1"/>
  <c r="X10" i="1"/>
  <c r="W10" i="1"/>
  <c r="T10" i="1"/>
  <c r="L10" i="1"/>
  <c r="N10" i="1" s="1"/>
  <c r="I10" i="1"/>
  <c r="P10" i="1" s="1"/>
  <c r="AA9" i="1"/>
  <c r="AA18" i="1" s="1"/>
  <c r="T9" i="1"/>
  <c r="W9" i="1" s="1"/>
  <c r="L9" i="1"/>
  <c r="N9" i="1" s="1"/>
  <c r="I9" i="1"/>
  <c r="C9" i="1" s="1"/>
  <c r="AA8" i="1"/>
  <c r="AD8" i="1" s="1"/>
  <c r="T8" i="1"/>
  <c r="W8" i="1" s="1"/>
  <c r="L8" i="1"/>
  <c r="N8" i="1" s="1"/>
  <c r="I8" i="1"/>
  <c r="P8" i="1" s="1"/>
  <c r="C8" i="1"/>
  <c r="D11" i="1" l="1"/>
  <c r="F11" i="1" s="1"/>
  <c r="Q11" i="1"/>
  <c r="D15" i="1"/>
  <c r="F15" i="1" s="1"/>
  <c r="Q15" i="1"/>
  <c r="P15" i="1"/>
  <c r="D17" i="1"/>
  <c r="F17" i="1" s="1"/>
  <c r="Q17" i="1"/>
  <c r="N18" i="1"/>
  <c r="Q18" i="1" s="1"/>
  <c r="Q8" i="1"/>
  <c r="D10" i="1"/>
  <c r="Q10" i="1"/>
  <c r="Q13" i="1"/>
  <c r="P13" i="1"/>
  <c r="D13" i="1"/>
  <c r="F13" i="1" s="1"/>
  <c r="P16" i="1"/>
  <c r="E9" i="1"/>
  <c r="D12" i="1"/>
  <c r="F12" i="1" s="1"/>
  <c r="Q12" i="1"/>
  <c r="Q16" i="1"/>
  <c r="D16" i="1"/>
  <c r="F16" i="1" s="1"/>
  <c r="D9" i="1"/>
  <c r="F9" i="1" s="1"/>
  <c r="Q9" i="1"/>
  <c r="E15" i="1"/>
  <c r="AD18" i="1"/>
  <c r="AC12" i="1"/>
  <c r="AC17" i="1"/>
  <c r="E8" i="1"/>
  <c r="W16" i="1"/>
  <c r="X8" i="1"/>
  <c r="AC10" i="1"/>
  <c r="P12" i="1"/>
  <c r="D14" i="1"/>
  <c r="F14" i="1" s="1"/>
  <c r="W15" i="1"/>
  <c r="AC9" i="1"/>
  <c r="W14" i="1"/>
  <c r="L18" i="1"/>
  <c r="AC8" i="1"/>
  <c r="AD9" i="1"/>
  <c r="C11" i="1"/>
  <c r="W13" i="1"/>
  <c r="P9" i="1"/>
  <c r="P18" i="1" s="1"/>
  <c r="C10" i="1"/>
  <c r="E10" i="1" s="1"/>
  <c r="W12" i="1"/>
  <c r="AC15" i="1"/>
  <c r="P17" i="1"/>
  <c r="X9" i="1"/>
  <c r="AC11" i="1"/>
  <c r="T18" i="1"/>
  <c r="P11" i="1"/>
  <c r="AC16" i="1"/>
  <c r="P14" i="1"/>
  <c r="X18" i="1" l="1"/>
  <c r="W18" i="1"/>
  <c r="E17" i="1"/>
  <c r="E11" i="1"/>
  <c r="E14" i="1"/>
  <c r="F10" i="1"/>
  <c r="AC18" i="1"/>
  <c r="E12" i="1"/>
  <c r="E18" i="1" s="1"/>
  <c r="E16" i="1"/>
  <c r="F8" i="1"/>
  <c r="D18" i="1"/>
  <c r="F18" i="1" s="1"/>
  <c r="E13" i="1"/>
  <c r="C18" i="1"/>
</calcChain>
</file>

<file path=xl/sharedStrings.xml><?xml version="1.0" encoding="utf-8"?>
<sst xmlns="http://schemas.openxmlformats.org/spreadsheetml/2006/main" count="47" uniqueCount="33">
  <si>
    <t>ผลการเบิกจ่ายงบประมาณกองทุนพัฒนาบทบาทสตรี ประจำปีงบประมาณ 2564 ประจำปีงบประมาณ พ.ศ. 2564 (ภาพรวมอำเภอ)</t>
  </si>
  <si>
    <t>ข้อมูล ณ วันที่ 14  กรกฎาคม 2564</t>
  </si>
  <si>
    <t>ที่</t>
  </si>
  <si>
    <t>อำเภอ</t>
  </si>
  <si>
    <t>งบประมาณจัดสรรทั้งสิ้น</t>
  </si>
  <si>
    <t>ผลเบิกจ่ายทั้ง 3 งบ</t>
  </si>
  <si>
    <t>คงเหลือ</t>
  </si>
  <si>
    <t>ร้อยละของการเบิกจ่าย</t>
  </si>
  <si>
    <t>1. งบอุดหนุน</t>
  </si>
  <si>
    <t>2. งบเงินหมุนเวียน</t>
  </si>
  <si>
    <t>3. งบบริหาร</t>
  </si>
  <si>
    <t>จัดสรรตามแผน 1-2</t>
  </si>
  <si>
    <t>จัดสรรตามแผน 3-4</t>
  </si>
  <si>
    <t>จัดสรรตามแผน</t>
  </si>
  <si>
    <t>ผลเบิกจ่าย 1-2</t>
  </si>
  <si>
    <t>ผลเบิกจ่าย 3-4</t>
  </si>
  <si>
    <t>รอโอนเงิน</t>
  </si>
  <si>
    <t>ผลการเบิกจ่าย</t>
  </si>
  <si>
    <t>คงหลือ</t>
  </si>
  <si>
    <t>จัดสรรตามแผน3-4</t>
  </si>
  <si>
    <t>ผลเบิกจ่าย</t>
  </si>
  <si>
    <t>15 ก.ค.64</t>
  </si>
  <si>
    <t>เมืองยโสธร</t>
  </si>
  <si>
    <t>ทรายมูล</t>
  </si>
  <si>
    <t>กุดชุม</t>
  </si>
  <si>
    <t>คำเขื่อนแก้ว</t>
  </si>
  <si>
    <t>ป่าติ้ว</t>
  </si>
  <si>
    <t>มหาชนะชัย</t>
  </si>
  <si>
    <t>ค้อวัง</t>
  </si>
  <si>
    <t>เลิงนกทา</t>
  </si>
  <si>
    <t>ไทยเจริญ</t>
  </si>
  <si>
    <t>จังหวัด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</si>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</sst>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(* #,##0.00_);_(* \(#,##0.0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sz val="11"/>
      <color indexed="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89" fontId="5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</cellStyleXfs>
  <cellXfs count="102">
    <xf numFmtId="0" fontId="0" fillId="0" borderId="0" xfId="0"/>
    <xf numFmtId="187" fontId="2" fillId="0" borderId="0" xfId="1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88" fontId="3" fillId="0" borderId="1" xfId="1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center" vertical="center" wrapText="1"/>
    </xf>
    <xf numFmtId="43" fontId="3" fillId="3" borderId="2" xfId="1" applyFont="1" applyFill="1" applyBorder="1" applyAlignment="1">
      <alignment horizontal="center" vertical="center" wrapText="1"/>
    </xf>
    <xf numFmtId="187" fontId="3" fillId="5" borderId="2" xfId="1" applyNumberFormat="1" applyFont="1" applyFill="1" applyBorder="1" applyAlignment="1">
      <alignment horizontal="center" vertical="center"/>
    </xf>
    <xf numFmtId="43" fontId="3" fillId="3" borderId="6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2" xfId="0" applyFont="1" applyBorder="1"/>
    <xf numFmtId="187" fontId="3" fillId="0" borderId="2" xfId="1" applyNumberFormat="1" applyFont="1" applyBorder="1"/>
    <xf numFmtId="43" fontId="3" fillId="0" borderId="2" xfId="1" applyFont="1" applyBorder="1"/>
    <xf numFmtId="43" fontId="2" fillId="2" borderId="7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/>
    </xf>
    <xf numFmtId="187" fontId="3" fillId="4" borderId="3" xfId="1" applyNumberFormat="1" applyFont="1" applyFill="1" applyBorder="1" applyAlignment="1">
      <alignment horizontal="center" vertical="center"/>
    </xf>
    <xf numFmtId="43" fontId="3" fillId="4" borderId="2" xfId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43" fontId="3" fillId="4" borderId="3" xfId="1" applyFont="1" applyFill="1" applyBorder="1" applyAlignment="1">
      <alignment horizontal="center" vertical="center"/>
    </xf>
    <xf numFmtId="43" fontId="4" fillId="4" borderId="3" xfId="1" applyFont="1" applyFill="1" applyBorder="1" applyAlignment="1">
      <alignment horizontal="center" vertical="center" wrapText="1"/>
    </xf>
    <xf numFmtId="43" fontId="3" fillId="4" borderId="9" xfId="1" applyFont="1" applyFill="1" applyBorder="1" applyAlignment="1">
      <alignment horizontal="center" vertical="center" wrapText="1"/>
    </xf>
    <xf numFmtId="15" fontId="3" fillId="5" borderId="3" xfId="0" applyNumberFormat="1" applyFont="1" applyFill="1" applyBorder="1" applyAlignment="1">
      <alignment horizontal="center" vertical="center"/>
    </xf>
    <xf numFmtId="15" fontId="3" fillId="5" borderId="3" xfId="0" applyNumberFormat="1" applyFont="1" applyFill="1" applyBorder="1" applyAlignment="1">
      <alignment horizontal="center" vertical="center"/>
    </xf>
    <xf numFmtId="43" fontId="3" fillId="5" borderId="2" xfId="1" applyFont="1" applyFill="1" applyBorder="1" applyAlignment="1">
      <alignment horizontal="center" vertical="center" wrapText="1"/>
    </xf>
    <xf numFmtId="43" fontId="3" fillId="3" borderId="10" xfId="1" applyFont="1" applyFill="1" applyBorder="1" applyAlignment="1">
      <alignment horizontal="center" vertical="center" wrapText="1"/>
    </xf>
    <xf numFmtId="187" fontId="3" fillId="2" borderId="3" xfId="1" applyNumberFormat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 wrapText="1"/>
    </xf>
    <xf numFmtId="187" fontId="3" fillId="4" borderId="7" xfId="1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5" fontId="3" fillId="4" borderId="0" xfId="0" applyNumberFormat="1" applyFont="1" applyFill="1" applyBorder="1" applyAlignment="1">
      <alignment horizontal="center" vertical="center"/>
    </xf>
    <xf numFmtId="43" fontId="3" fillId="4" borderId="7" xfId="1" applyFont="1" applyFill="1" applyBorder="1" applyAlignment="1">
      <alignment horizontal="center" vertical="center"/>
    </xf>
    <xf numFmtId="43" fontId="4" fillId="4" borderId="7" xfId="1" applyFont="1" applyFill="1" applyBorder="1" applyAlignment="1">
      <alignment horizontal="center" vertical="center" wrapText="1"/>
    </xf>
    <xf numFmtId="43" fontId="3" fillId="4" borderId="11" xfId="1" applyFont="1" applyFill="1" applyBorder="1" applyAlignment="1">
      <alignment horizontal="center" vertical="center" wrapText="1"/>
    </xf>
    <xf numFmtId="15" fontId="3" fillId="5" borderId="7" xfId="0" applyNumberFormat="1" applyFont="1" applyFill="1" applyBorder="1" applyAlignment="1">
      <alignment horizontal="center" vertical="center"/>
    </xf>
    <xf numFmtId="15" fontId="3" fillId="5" borderId="7" xfId="0" applyNumberFormat="1" applyFont="1" applyFill="1" applyBorder="1" applyAlignment="1">
      <alignment horizontal="center" vertical="center"/>
    </xf>
    <xf numFmtId="187" fontId="3" fillId="2" borderId="7" xfId="1" applyNumberFormat="1" applyFont="1" applyFill="1" applyBorder="1" applyAlignment="1">
      <alignment horizontal="center" vertical="center"/>
    </xf>
    <xf numFmtId="43" fontId="3" fillId="2" borderId="7" xfId="1" applyFont="1" applyFill="1" applyBorder="1" applyAlignment="1">
      <alignment horizontal="center" vertical="center"/>
    </xf>
    <xf numFmtId="43" fontId="3" fillId="2" borderId="11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/>
    </xf>
    <xf numFmtId="187" fontId="3" fillId="4" borderId="12" xfId="1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3" fontId="3" fillId="4" borderId="12" xfId="1" applyFont="1" applyFill="1" applyBorder="1" applyAlignment="1">
      <alignment horizontal="center" vertical="center"/>
    </xf>
    <xf numFmtId="43" fontId="4" fillId="4" borderId="12" xfId="1" applyFont="1" applyFill="1" applyBorder="1" applyAlignment="1">
      <alignment vertical="center" wrapText="1"/>
    </xf>
    <xf numFmtId="43" fontId="3" fillId="4" borderId="14" xfId="1" applyFont="1" applyFill="1" applyBorder="1" applyAlignment="1">
      <alignment horizontal="center" vertical="center" wrapText="1"/>
    </xf>
    <xf numFmtId="15" fontId="3" fillId="5" borderId="12" xfId="0" applyNumberFormat="1" applyFont="1" applyFill="1" applyBorder="1" applyAlignment="1">
      <alignment horizontal="center" vertical="center"/>
    </xf>
    <xf numFmtId="15" fontId="3" fillId="5" borderId="12" xfId="0" applyNumberFormat="1" applyFont="1" applyFill="1" applyBorder="1" applyAlignment="1">
      <alignment horizontal="center" vertical="center"/>
    </xf>
    <xf numFmtId="43" fontId="3" fillId="3" borderId="13" xfId="1" applyFont="1" applyFill="1" applyBorder="1" applyAlignment="1">
      <alignment horizontal="center" vertical="center" wrapText="1"/>
    </xf>
    <xf numFmtId="187" fontId="3" fillId="2" borderId="12" xfId="1" applyNumberFormat="1" applyFont="1" applyFill="1" applyBorder="1" applyAlignment="1">
      <alignment horizontal="center" vertical="center"/>
    </xf>
    <xf numFmtId="43" fontId="3" fillId="2" borderId="12" xfId="1" applyFont="1" applyFill="1" applyBorder="1" applyAlignment="1">
      <alignment horizontal="center" vertical="center"/>
    </xf>
    <xf numFmtId="43" fontId="3" fillId="2" borderId="1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/>
    <xf numFmtId="43" fontId="3" fillId="6" borderId="2" xfId="1" applyFont="1" applyFill="1" applyBorder="1"/>
    <xf numFmtId="187" fontId="3" fillId="6" borderId="2" xfId="1" applyNumberFormat="1" applyFont="1" applyFill="1" applyBorder="1"/>
    <xf numFmtId="188" fontId="3" fillId="6" borderId="2" xfId="1" applyNumberFormat="1" applyFont="1" applyFill="1" applyBorder="1"/>
    <xf numFmtId="43" fontId="3" fillId="6" borderId="2" xfId="0" applyNumberFormat="1" applyFont="1" applyFill="1" applyBorder="1"/>
    <xf numFmtId="187" fontId="3" fillId="6" borderId="0" xfId="0" applyNumberFormat="1" applyFont="1" applyFill="1"/>
    <xf numFmtId="0" fontId="3" fillId="6" borderId="0" xfId="0" applyFont="1" applyFill="1"/>
    <xf numFmtId="0" fontId="3" fillId="0" borderId="2" xfId="0" applyFont="1" applyBorder="1" applyAlignment="1">
      <alignment horizontal="center"/>
    </xf>
    <xf numFmtId="43" fontId="3" fillId="7" borderId="4" xfId="1" applyFont="1" applyFill="1" applyBorder="1" applyAlignment="1">
      <alignment horizontal="center"/>
    </xf>
    <xf numFmtId="43" fontId="3" fillId="7" borderId="5" xfId="1" applyFont="1" applyFill="1" applyBorder="1" applyAlignment="1">
      <alignment horizontal="center"/>
    </xf>
    <xf numFmtId="43" fontId="3" fillId="7" borderId="15" xfId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43" fontId="2" fillId="4" borderId="15" xfId="1" applyFont="1" applyFill="1" applyBorder="1" applyAlignment="1">
      <alignment horizontal="center"/>
    </xf>
    <xf numFmtId="43" fontId="3" fillId="4" borderId="2" xfId="1" applyFont="1" applyFill="1" applyBorder="1"/>
    <xf numFmtId="187" fontId="2" fillId="4" borderId="15" xfId="1" applyNumberFormat="1" applyFont="1" applyFill="1" applyBorder="1" applyAlignment="1">
      <alignment horizontal="center"/>
    </xf>
    <xf numFmtId="188" fontId="2" fillId="4" borderId="15" xfId="1" applyNumberFormat="1" applyFont="1" applyFill="1" applyBorder="1" applyAlignment="1">
      <alignment horizontal="center"/>
    </xf>
    <xf numFmtId="43" fontId="2" fillId="4" borderId="2" xfId="1" applyFont="1" applyFill="1" applyBorder="1"/>
    <xf numFmtId="43" fontId="2" fillId="4" borderId="2" xfId="0" applyNumberFormat="1" applyFont="1" applyFill="1" applyBorder="1"/>
    <xf numFmtId="43" fontId="2" fillId="0" borderId="0" xfId="0" applyNumberFormat="1" applyFont="1"/>
    <xf numFmtId="0" fontId="2" fillId="0" borderId="0" xfId="0" applyFont="1"/>
    <xf numFmtId="43" fontId="3" fillId="0" borderId="0" xfId="1" applyFont="1"/>
    <xf numFmtId="187" fontId="3" fillId="0" borderId="0" xfId="1" applyNumberFormat="1" applyFont="1"/>
    <xf numFmtId="188" fontId="3" fillId="0" borderId="0" xfId="1" applyNumberFormat="1" applyFont="1"/>
    <xf numFmtId="43" fontId="3" fillId="0" borderId="0" xfId="0" applyNumberFormat="1" applyFont="1"/>
    <xf numFmtId="187" fontId="3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/>
    <xf numFmtId="187" fontId="2" fillId="0" borderId="0" xfId="1" applyNumberFormat="1" applyFont="1"/>
    <xf numFmtId="188" fontId="2" fillId="0" borderId="0" xfId="1" applyNumberFormat="1" applyFont="1"/>
    <xf numFmtId="0" fontId="2" fillId="0" borderId="0" xfId="0" applyFont="1" applyAlignment="1">
      <alignment horizontal="center"/>
    </xf>
  </cellXfs>
  <cellStyles count="19">
    <cellStyle name="Comma" xfId="1" builtinId="3"/>
    <cellStyle name="Comma 2" xfId="2"/>
    <cellStyle name="Comma 3 2" xfId="3"/>
    <cellStyle name="Normal" xfId="0" builtinId="0"/>
    <cellStyle name="Normal 2 2" xfId="4"/>
    <cellStyle name="Normal 4" xfId="5"/>
    <cellStyle name="เครื่องหมายจุลภาค 2" xfId="6"/>
    <cellStyle name="เครื่องหมายจุลภาค 2 2" xfId="7"/>
    <cellStyle name="เครื่องหมายจุลภาค 3" xfId="8"/>
    <cellStyle name="เครื่องหมายจุลภาค 3 2" xfId="9"/>
    <cellStyle name="เครื่องหมายจุลภาค 3 2 2" xfId="10"/>
    <cellStyle name="เครื่องหมายจุลภาค 3 3" xfId="11"/>
    <cellStyle name="เครื่องหมายจุลภาค 4" xfId="12"/>
    <cellStyle name="เครื่องหมายจุลภาค 5 2" xfId="13"/>
    <cellStyle name="เครื่องหมายจุลภาค 6" xfId="14"/>
    <cellStyle name="ปกติ 2" xfId="15"/>
    <cellStyle name="ปกติ 3" xfId="16"/>
    <cellStyle name="ปกติ 4" xfId="17"/>
    <cellStyle name="ปกติ 4 2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2"/>
    </mc:Choice>
    <mc:Fallback>
      <c:style val="12"/>
    </mc:Fallback>
  </mc:AlternateContent>
  <c:chart>
    <c:title>
      <c:tx>
        <c:rich>
          <a:bodyPr/>
          <a:lstStyle/>
          <a:p>
            <a:pPr>
              <a:defRPr>
                <a:latin typeface="TH SarabunIT๙" pitchFamily="34" charset="-34"/>
                <a:cs typeface="TH SarabunIT๙" pitchFamily="34" charset="-34"/>
              </a:defRPr>
            </a:pPr>
            <a:r>
              <a:rPr lang="th-TH">
                <a:latin typeface="TH SarabunIT๙" pitchFamily="34" charset="-34"/>
                <a:cs typeface="TH SarabunIT๙" pitchFamily="34" charset="-34"/>
              </a:rPr>
              <a:t>ยอดเบิกจ่ายเงินหมุนเวียน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  <c:spPr>
        <a:pattFill prst="dkHorz">
          <a:fgClr>
            <a:schemeClr val="accent6">
              <a:lumMod val="75000"/>
            </a:schemeClr>
          </a:fgClr>
          <a:bgClr>
            <a:schemeClr val="bg1"/>
          </a:bgClr>
        </a:pattFill>
      </c:spPr>
    </c:floor>
    <c:sideWall>
      <c:thickness val="0"/>
      <c:spPr>
        <a:pattFill prst="divot">
          <a:fgClr>
            <a:schemeClr val="accent6">
              <a:lumMod val="75000"/>
            </a:schemeClr>
          </a:fgClr>
          <a:bgClr>
            <a:schemeClr val="bg1"/>
          </a:bgClr>
        </a:pattFill>
      </c:spPr>
    </c:sideWall>
    <c:backWall>
      <c:thickness val="0"/>
      <c:spPr>
        <a:pattFill prst="divot">
          <a:fgClr>
            <a:schemeClr val="accent6">
              <a:lumMod val="75000"/>
            </a:schemeClr>
          </a:fgClr>
          <a:bgClr>
            <a:schemeClr val="bg1"/>
          </a:bgClr>
        </a:patt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'[1]จัดสรร มีนาคม 2561'!$AK$2</c:f>
              <c:strCache>
                <c:ptCount val="1"/>
                <c:pt idx="0">
                  <c:v>ยอดจัดสรร</c:v>
                </c:pt>
              </c:strCache>
            </c:strRef>
          </c:tx>
          <c:invertIfNegative val="0"/>
          <c:dLbls>
            <c:delete val="1"/>
          </c:dLbls>
          <c:cat>
            <c:strRef>
              <c:f>'[1]จัดสรร มีนาคม 2561'!$AJ$3:$AJ$11</c:f>
              <c:strCache>
                <c:ptCount val="9"/>
                <c:pt idx="0">
                  <c:v>เมืองยโสธร</c:v>
                </c:pt>
                <c:pt idx="1">
                  <c:v>คำเขื่อนแก้ว</c:v>
                </c:pt>
                <c:pt idx="2">
                  <c:v>เลิงนกทา</c:v>
                </c:pt>
                <c:pt idx="3">
                  <c:v>มหาชนะชัย</c:v>
                </c:pt>
                <c:pt idx="4">
                  <c:v>กุดชุม</c:v>
                </c:pt>
                <c:pt idx="5">
                  <c:v>ทรายมูล</c:v>
                </c:pt>
                <c:pt idx="6">
                  <c:v>ป่าติ้ว</c:v>
                </c:pt>
                <c:pt idx="7">
                  <c:v>ค้อวัง</c:v>
                </c:pt>
                <c:pt idx="8">
                  <c:v>ไทยเจริญ</c:v>
                </c:pt>
              </c:strCache>
            </c:strRef>
          </c:cat>
          <c:val>
            <c:numRef>
              <c:f>'[1]จัดสรร มีนาคม 2561'!$AK$3:$AK$11</c:f>
              <c:numCache>
                <c:formatCode>General</c:formatCode>
                <c:ptCount val="9"/>
                <c:pt idx="0">
                  <c:v>2484900</c:v>
                </c:pt>
                <c:pt idx="1">
                  <c:v>1930600</c:v>
                </c:pt>
                <c:pt idx="2">
                  <c:v>1654800</c:v>
                </c:pt>
                <c:pt idx="3">
                  <c:v>1516900</c:v>
                </c:pt>
                <c:pt idx="4">
                  <c:v>1379000</c:v>
                </c:pt>
                <c:pt idx="5">
                  <c:v>827400</c:v>
                </c:pt>
                <c:pt idx="6">
                  <c:v>827400</c:v>
                </c:pt>
                <c:pt idx="7">
                  <c:v>689500</c:v>
                </c:pt>
                <c:pt idx="8">
                  <c:v>689500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08-4506-99BC-62B85B6E7D99}"/>
            </c:ext>
          </c:extLst>
        </c:ser>
        <c:ser>
          <c:idx val="1"/>
          <c:order val="1"/>
          <c:tx>
            <c:strRef>
              <c:f>'[1]จัดสรร มีนาคม 2561'!$AL$2</c:f>
              <c:strCache>
                <c:ptCount val="1"/>
                <c:pt idx="0">
                  <c:v>ยอดเบิกจ่าย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832850109093794E-2"/>
                  <c:y val="-0.1654601322508506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latin typeface="TH SarabunIT๙" pitchFamily="34" charset="-34"/>
                        <a:cs typeface="TH SarabunIT๙" pitchFamily="34" charset="-34"/>
                      </a:rPr>
                      <a:t> </a:t>
                    </a:r>
                    <a:r>
                      <a:rPr lang="th-TH" sz="1400">
                        <a:latin typeface="TH SarabunIT๙" pitchFamily="34" charset="-34"/>
                        <a:cs typeface="TH SarabunIT๙" pitchFamily="34" charset="-34"/>
                      </a:rPr>
                      <a:t>58.75</a:t>
                    </a:r>
                    <a:r>
                      <a:rPr lang="en-US" sz="1400">
                        <a:latin typeface="TH SarabunIT๙" pitchFamily="34" charset="-34"/>
                        <a:cs typeface="TH SarabunIT๙" pitchFamily="34" charset="-34"/>
                      </a:rPr>
                      <a:t>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A08-4506-99BC-62B85B6E7D99}"/>
                </c:ext>
              </c:extLst>
            </c:dLbl>
            <c:dLbl>
              <c:idx val="1"/>
              <c:layout>
                <c:manualLayout>
                  <c:x val="2.4406774449374162E-2"/>
                  <c:y val="-0.11995859588186668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latin typeface="TH SarabunIT๙" pitchFamily="34" charset="-34"/>
                        <a:cs typeface="TH SarabunIT๙" pitchFamily="34" charset="-34"/>
                      </a:rPr>
                      <a:t> 67.68%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A08-4506-99BC-62B85B6E7D99}"/>
                </c:ext>
              </c:extLst>
            </c:dLbl>
            <c:dLbl>
              <c:idx val="2"/>
              <c:layout>
                <c:manualLayout>
                  <c:x val="2.0338978707811834E-2"/>
                  <c:y val="-1.2409509918813795E-2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latin typeface="TH SarabunIT๙" pitchFamily="34" charset="-34"/>
                        <a:cs typeface="TH SarabunIT๙" pitchFamily="34" charset="-34"/>
                      </a:rPr>
                      <a:t>0.00%  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A08-4506-99BC-62B85B6E7D99}"/>
                </c:ext>
              </c:extLst>
            </c:dLbl>
            <c:dLbl>
              <c:idx val="3"/>
              <c:layout>
                <c:manualLayout>
                  <c:x val="2.0338978707811834E-2"/>
                  <c:y val="-0.2275076818449196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latin typeface="TH SarabunIT๙" pitchFamily="34" charset="-34"/>
                        <a:cs typeface="TH SarabunIT๙" pitchFamily="34" charset="-34"/>
                      </a:rPr>
                      <a:t> 27.29%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A08-4506-99BC-62B85B6E7D99}"/>
                </c:ext>
              </c:extLst>
            </c:dLbl>
            <c:dLbl>
              <c:idx val="4"/>
              <c:layout>
                <c:manualLayout>
                  <c:x val="1.8305080837030575E-2"/>
                  <c:y val="-0.23991719176373327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latin typeface="TH SarabunIT๙" pitchFamily="34" charset="-34"/>
                        <a:cs typeface="TH SarabunIT๙" pitchFamily="34" charset="-34"/>
                      </a:rPr>
                      <a:t> 16.68%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A08-4506-99BC-62B85B6E7D99}"/>
                </c:ext>
              </c:extLst>
            </c:dLbl>
            <c:dLbl>
              <c:idx val="5"/>
              <c:layout>
                <c:manualLayout>
                  <c:x val="1.8305080837030651E-2"/>
                  <c:y val="-1.2409509918813795E-2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latin typeface="TH SarabunIT๙" pitchFamily="34" charset="-34"/>
                        <a:cs typeface="TH SarabunIT๙" pitchFamily="34" charset="-34"/>
                      </a:rPr>
                      <a:t>0.00%  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A08-4506-99BC-62B85B6E7D99}"/>
                </c:ext>
              </c:extLst>
            </c:dLbl>
            <c:dLbl>
              <c:idx val="6"/>
              <c:layout>
                <c:manualLayout>
                  <c:x val="2.0338978707811835E-3"/>
                  <c:y val="-4.136503306271265E-2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latin typeface="TH SarabunIT๙" pitchFamily="34" charset="-34"/>
                        <a:cs typeface="TH SarabunIT๙" pitchFamily="34" charset="-34"/>
                      </a:rPr>
                      <a:t> 71.31%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A08-4506-99BC-62B85B6E7D99}"/>
                </c:ext>
              </c:extLst>
            </c:dLbl>
            <c:dLbl>
              <c:idx val="7"/>
              <c:layout>
                <c:manualLayout>
                  <c:x val="1.0169489353905917E-2"/>
                  <c:y val="-5.7911046287797703E-2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latin typeface="TH SarabunIT๙" pitchFamily="34" charset="-34"/>
                        <a:cs typeface="TH SarabunIT๙" pitchFamily="34" charset="-34"/>
                      </a:rPr>
                      <a:t> 58.01%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A08-4506-99BC-62B85B6E7D99}"/>
                </c:ext>
              </c:extLst>
            </c:dLbl>
            <c:dLbl>
              <c:idx val="8"/>
              <c:layout>
                <c:manualLayout>
                  <c:x val="2.44067744493742E-2"/>
                  <c:y val="-7.445705951288277E-2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latin typeface="TH SarabunIT๙" pitchFamily="34" charset="-34"/>
                        <a:cs typeface="TH SarabunIT๙" pitchFamily="34" charset="-34"/>
                      </a:rPr>
                      <a:t> 29.01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A08-4506-99BC-62B85B6E7D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latin typeface="TH SarabunIT๙" pitchFamily="34" charset="-34"/>
                    <a:cs typeface="TH SarabunIT๙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'[1]จัดสรร มีนาคม 2561'!$AJ$3:$AJ$11</c:f>
              <c:strCache>
                <c:ptCount val="9"/>
                <c:pt idx="0">
                  <c:v>เมืองยโสธร</c:v>
                </c:pt>
                <c:pt idx="1">
                  <c:v>คำเขื่อนแก้ว</c:v>
                </c:pt>
                <c:pt idx="2">
                  <c:v>เลิงนกทา</c:v>
                </c:pt>
                <c:pt idx="3">
                  <c:v>มหาชนะชัย</c:v>
                </c:pt>
                <c:pt idx="4">
                  <c:v>กุดชุม</c:v>
                </c:pt>
                <c:pt idx="5">
                  <c:v>ทรายมูล</c:v>
                </c:pt>
                <c:pt idx="6">
                  <c:v>ป่าติ้ว</c:v>
                </c:pt>
                <c:pt idx="7">
                  <c:v>ค้อวัง</c:v>
                </c:pt>
                <c:pt idx="8">
                  <c:v>ไทยเจริญ</c:v>
                </c:pt>
              </c:strCache>
            </c:strRef>
          </c:cat>
          <c:val>
            <c:numRef>
              <c:f>'[1]จัดสรร มีนาคม 2561'!$AL$3:$AL$11</c:f>
              <c:numCache>
                <c:formatCode>General</c:formatCode>
                <c:ptCount val="9"/>
                <c:pt idx="0">
                  <c:v>1460000</c:v>
                </c:pt>
                <c:pt idx="1">
                  <c:v>1306700</c:v>
                </c:pt>
                <c:pt idx="2">
                  <c:v>0</c:v>
                </c:pt>
                <c:pt idx="3">
                  <c:v>414000</c:v>
                </c:pt>
                <c:pt idx="4">
                  <c:v>230000</c:v>
                </c:pt>
                <c:pt idx="5">
                  <c:v>0</c:v>
                </c:pt>
                <c:pt idx="6">
                  <c:v>590000</c:v>
                </c:pt>
                <c:pt idx="7">
                  <c:v>400000</c:v>
                </c:pt>
                <c:pt idx="8">
                  <c:v>200000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A08-4506-99BC-62B85B6E7D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5120000"/>
        <c:axId val="115121536"/>
        <c:axId val="0"/>
      </c:bar3DChart>
      <c:catAx>
        <c:axId val="11512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121536"/>
        <c:crosses val="autoZero"/>
        <c:auto val="1"/>
        <c:lblAlgn val="ctr"/>
        <c:lblOffset val="100"/>
        <c:noMultiLvlLbl val="0"/>
      </c:catAx>
      <c:valAx>
        <c:axId val="115121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H SarabunIT๙" pitchFamily="34" charset="-34"/>
                <a:cs typeface="TH SarabunIT๙" pitchFamily="34" charset="-34"/>
              </a:defRPr>
            </a:pPr>
            <a:endParaRPr lang="th-TH"/>
          </a:p>
        </c:txPr>
        <c:crossAx val="1151200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423332</xdr:colOff>
      <xdr:row>14</xdr:row>
      <xdr:rowOff>147107</xdr:rowOff>
    </xdr:from>
    <xdr:to>
      <xdr:col>41</xdr:col>
      <xdr:colOff>497416</xdr:colOff>
      <xdr:row>19</xdr:row>
      <xdr:rowOff>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5;&#3634;&#3619;&#3610;&#3619;&#3636;&#3627;&#3634;&#3619;&#3592;&#3633;&#3604;&#3585;&#3634;&#3619;&#3627;&#3609;&#3637;&#3657;&#3588;&#3657;&#3634;&#3591;&#3594;&#3635;&#3619;&#3632;%20&#3629;&#3640;&#3604;&#3627;&#3609;&#3640;&#3609;+&#3627;&#3617;&#3640;&#3609;&#3648;&#3623;&#3637;&#3618;&#3609;/&#3629;&#3609;&#3640;&#3617;&#3633;&#3605;&#3636;&#3648;&#3591;&#3636;&#3609;&#3607;&#3640;&#3609;&#3627;&#3617;&#3640;&#3609;&#3648;&#3623;&#3637;&#3618;&#3609;%20(%20&#3650;&#3588;&#3619;&#3591;&#3585;&#3634;&#3619;&#3611;&#3637;%202561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561"/>
      <sheetName val="2-2561"/>
      <sheetName val="3-2561"/>
      <sheetName val="4-2561"/>
      <sheetName val="5-2561"/>
      <sheetName val="6-2561"/>
      <sheetName val="10-61"/>
      <sheetName val="11-61"/>
      <sheetName val="ทดสอบ"/>
      <sheetName val="ปรับโครงสร้างหนี้"/>
      <sheetName val="ยอดชำระปรับ"/>
      <sheetName val="ยอดชำระโดยรวม"/>
      <sheetName val="แยกอำเภอ"/>
      <sheetName val="จัดสรรงบ 15-01-2561"/>
      <sheetName val="จัดสรรงบ29-01-2561"/>
      <sheetName val="จัดสรรงบกุมภาพันธ์ 2561)"/>
      <sheetName val="จัดสรรงบกุมภาพันธ์ 2561) (2)"/>
      <sheetName val="จัดสรร มีนาคม 2561"/>
      <sheetName val="จัดสรร เมษายน 2561 "/>
      <sheetName val="เบิกจ่ายปี 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">
          <cell r="AK2" t="str">
            <v>ยอดจัดสรร</v>
          </cell>
          <cell r="AL2" t="str">
            <v>ยอดเบิกจ่าย</v>
          </cell>
        </row>
        <row r="3">
          <cell r="AJ3" t="str">
            <v>เมืองยโสธร</v>
          </cell>
          <cell r="AK3">
            <v>2484900</v>
          </cell>
          <cell r="AL3">
            <v>1460000</v>
          </cell>
        </row>
        <row r="4">
          <cell r="AJ4" t="str">
            <v>คำเขื่อนแก้ว</v>
          </cell>
          <cell r="AK4">
            <v>1930600</v>
          </cell>
          <cell r="AL4">
            <v>1306700</v>
          </cell>
        </row>
        <row r="5">
          <cell r="AJ5" t="str">
            <v>เลิงนกทา</v>
          </cell>
          <cell r="AK5">
            <v>1654800</v>
          </cell>
          <cell r="AL5">
            <v>0</v>
          </cell>
        </row>
        <row r="6">
          <cell r="AJ6" t="str">
            <v>มหาชนะชัย</v>
          </cell>
          <cell r="AK6">
            <v>1516900</v>
          </cell>
          <cell r="AL6">
            <v>414000</v>
          </cell>
        </row>
        <row r="7">
          <cell r="AJ7" t="str">
            <v>กุดชุม</v>
          </cell>
          <cell r="AK7">
            <v>1379000</v>
          </cell>
          <cell r="AL7">
            <v>230000</v>
          </cell>
        </row>
        <row r="8">
          <cell r="AJ8" t="str">
            <v>ทรายมูล</v>
          </cell>
          <cell r="AK8">
            <v>827400</v>
          </cell>
          <cell r="AL8">
            <v>0</v>
          </cell>
        </row>
        <row r="9">
          <cell r="AJ9" t="str">
            <v>ป่าติ้ว</v>
          </cell>
          <cell r="AK9">
            <v>827400</v>
          </cell>
          <cell r="AL9">
            <v>590000</v>
          </cell>
        </row>
        <row r="10">
          <cell r="AJ10" t="str">
            <v>ค้อวัง</v>
          </cell>
          <cell r="AK10">
            <v>689500</v>
          </cell>
          <cell r="AL10">
            <v>400000</v>
          </cell>
        </row>
        <row r="11">
          <cell r="AJ11" t="str">
            <v>ไทยเจริญ</v>
          </cell>
          <cell r="AK11">
            <v>689500</v>
          </cell>
          <cell r="AL11">
            <v>200000</v>
          </cell>
        </row>
      </sheetData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"/>
  <sheetViews>
    <sheetView tabSelected="1" zoomScale="80" zoomScaleNormal="80" workbookViewId="0">
      <selection activeCell="D9" sqref="D9"/>
    </sheetView>
  </sheetViews>
  <sheetFormatPr defaultColWidth="9" defaultRowHeight="24" x14ac:dyDescent="0.55000000000000004"/>
  <cols>
    <col min="1" max="1" width="5.125" style="69" customWidth="1"/>
    <col min="2" max="2" width="13.5" style="4" customWidth="1"/>
    <col min="3" max="3" width="15.625" style="92" customWidth="1"/>
    <col min="4" max="4" width="15.5" style="92" customWidth="1"/>
    <col min="5" max="5" width="14.25" style="92" customWidth="1"/>
    <col min="6" max="6" width="9" style="92" customWidth="1"/>
    <col min="7" max="8" width="16" style="93" hidden="1" customWidth="1"/>
    <col min="9" max="9" width="14.25" style="92" customWidth="1"/>
    <col min="10" max="11" width="12" style="94" hidden="1" customWidth="1"/>
    <col min="12" max="13" width="13" style="94" hidden="1" customWidth="1"/>
    <col min="14" max="14" width="13.875" style="92" customWidth="1"/>
    <col min="15" max="15" width="11.5" style="92" customWidth="1"/>
    <col min="16" max="16" width="8.75" style="92" customWidth="1"/>
    <col min="17" max="17" width="9.375" style="92" customWidth="1"/>
    <col min="18" max="18" width="19.875" style="92" hidden="1" customWidth="1"/>
    <col min="19" max="19" width="14.75" style="92" hidden="1" customWidth="1"/>
    <col min="20" max="20" width="12.625" style="93" customWidth="1"/>
    <col min="21" max="21" width="12.375" style="93" customWidth="1"/>
    <col min="22" max="22" width="12.25" style="93" customWidth="1"/>
    <col min="23" max="23" width="12.875" style="92" customWidth="1"/>
    <col min="24" max="24" width="9.625" style="92" customWidth="1"/>
    <col min="25" max="26" width="15.75" style="93" hidden="1" customWidth="1"/>
    <col min="27" max="27" width="14.25" style="93" customWidth="1"/>
    <col min="28" max="28" width="16" style="92" customWidth="1"/>
    <col min="29" max="29" width="12.625" style="92" customWidth="1"/>
    <col min="30" max="30" width="8.25" style="4" customWidth="1"/>
    <col min="31" max="31" width="15.25" style="4" customWidth="1"/>
    <col min="32" max="32" width="15.75" style="4" customWidth="1"/>
    <col min="33" max="33" width="4.375" style="4" customWidth="1"/>
    <col min="34" max="36" width="0" style="4" hidden="1" customWidth="1"/>
    <col min="37" max="37" width="14.375" style="4" hidden="1" customWidth="1"/>
    <col min="38" max="38" width="12.375" style="4" hidden="1" customWidth="1"/>
    <col min="39" max="40" width="0" style="4" hidden="1" customWidth="1"/>
    <col min="41" max="41" width="14.375" style="4" hidden="1" customWidth="1"/>
    <col min="42" max="42" width="12.375" style="4" hidden="1" customWidth="1"/>
    <col min="43" max="16384" width="9" style="4"/>
  </cols>
  <sheetData>
    <row r="1" spans="1:39" s="2" customFormat="1" ht="30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9" ht="24.75" customHeight="1" x14ac:dyDescent="0.5500000000000000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9" x14ac:dyDescent="0.55000000000000004">
      <c r="A3" s="5"/>
      <c r="B3" s="5"/>
      <c r="C3" s="6"/>
      <c r="D3" s="6"/>
      <c r="E3" s="6"/>
      <c r="F3" s="7"/>
      <c r="G3" s="8"/>
      <c r="H3" s="8"/>
      <c r="I3" s="7"/>
      <c r="J3" s="9"/>
      <c r="K3" s="9"/>
      <c r="L3" s="9"/>
      <c r="M3" s="9"/>
      <c r="N3" s="7"/>
      <c r="O3" s="7"/>
      <c r="P3" s="7"/>
      <c r="Q3" s="7"/>
      <c r="R3" s="7"/>
      <c r="S3" s="7"/>
      <c r="T3" s="8"/>
      <c r="U3" s="8"/>
      <c r="V3" s="8"/>
      <c r="W3" s="7"/>
      <c r="X3" s="7"/>
      <c r="Y3" s="8"/>
      <c r="Z3" s="8"/>
      <c r="AA3" s="8"/>
      <c r="AB3" s="7"/>
      <c r="AC3" s="7"/>
      <c r="AD3" s="5"/>
    </row>
    <row r="4" spans="1:39" s="2" customFormat="1" ht="33.75" customHeight="1" x14ac:dyDescent="0.55000000000000004">
      <c r="A4" s="10" t="s">
        <v>2</v>
      </c>
      <c r="B4" s="10" t="s">
        <v>3</v>
      </c>
      <c r="C4" s="11" t="s">
        <v>4</v>
      </c>
      <c r="D4" s="11" t="s">
        <v>5</v>
      </c>
      <c r="E4" s="12" t="s">
        <v>6</v>
      </c>
      <c r="F4" s="13" t="s">
        <v>7</v>
      </c>
      <c r="G4" s="14" t="s">
        <v>8</v>
      </c>
      <c r="H4" s="15"/>
      <c r="I4" s="15"/>
      <c r="J4" s="15"/>
      <c r="K4" s="15"/>
      <c r="L4" s="15"/>
      <c r="M4" s="15"/>
      <c r="N4" s="15"/>
      <c r="O4" s="15"/>
      <c r="P4" s="15"/>
      <c r="Q4" s="16" t="s">
        <v>7</v>
      </c>
      <c r="R4" s="17"/>
      <c r="S4" s="17"/>
      <c r="T4" s="18" t="s">
        <v>9</v>
      </c>
      <c r="U4" s="18"/>
      <c r="V4" s="18"/>
      <c r="W4" s="18"/>
      <c r="X4" s="19" t="s">
        <v>7</v>
      </c>
      <c r="Y4" s="20" t="s">
        <v>10</v>
      </c>
      <c r="Z4" s="21"/>
      <c r="AA4" s="21"/>
      <c r="AB4" s="21"/>
      <c r="AC4" s="21"/>
      <c r="AD4" s="16" t="s">
        <v>7</v>
      </c>
      <c r="AI4" s="4"/>
      <c r="AJ4" s="22"/>
      <c r="AK4" s="23"/>
      <c r="AL4" s="23"/>
      <c r="AM4" s="24"/>
    </row>
    <row r="5" spans="1:39" s="2" customFormat="1" ht="33.75" customHeight="1" x14ac:dyDescent="0.55000000000000004">
      <c r="A5" s="10"/>
      <c r="B5" s="10"/>
      <c r="C5" s="25"/>
      <c r="D5" s="25"/>
      <c r="E5" s="26"/>
      <c r="F5" s="13"/>
      <c r="G5" s="27" t="s">
        <v>11</v>
      </c>
      <c r="H5" s="27" t="s">
        <v>12</v>
      </c>
      <c r="I5" s="28" t="s">
        <v>13</v>
      </c>
      <c r="J5" s="29" t="s">
        <v>14</v>
      </c>
      <c r="K5" s="29" t="s">
        <v>15</v>
      </c>
      <c r="L5" s="30"/>
      <c r="M5" s="31" t="s">
        <v>16</v>
      </c>
      <c r="N5" s="32" t="s">
        <v>17</v>
      </c>
      <c r="O5" s="33" t="s">
        <v>16</v>
      </c>
      <c r="P5" s="34" t="s">
        <v>18</v>
      </c>
      <c r="Q5" s="16"/>
      <c r="R5" s="18" t="s">
        <v>11</v>
      </c>
      <c r="S5" s="18" t="s">
        <v>19</v>
      </c>
      <c r="T5" s="18" t="s">
        <v>13</v>
      </c>
      <c r="U5" s="35" t="s">
        <v>17</v>
      </c>
      <c r="V5" s="36" t="s">
        <v>16</v>
      </c>
      <c r="W5" s="37" t="s">
        <v>6</v>
      </c>
      <c r="X5" s="38"/>
      <c r="Y5" s="39" t="s">
        <v>11</v>
      </c>
      <c r="Z5" s="39" t="s">
        <v>19</v>
      </c>
      <c r="AA5" s="39" t="s">
        <v>13</v>
      </c>
      <c r="AB5" s="40" t="s">
        <v>17</v>
      </c>
      <c r="AC5" s="41" t="s">
        <v>6</v>
      </c>
      <c r="AD5" s="16"/>
      <c r="AI5" s="4"/>
      <c r="AJ5" s="22"/>
      <c r="AK5" s="23"/>
      <c r="AL5" s="23"/>
      <c r="AM5" s="24"/>
    </row>
    <row r="6" spans="1:39" s="2" customFormat="1" ht="23.25" customHeight="1" x14ac:dyDescent="0.55000000000000004">
      <c r="A6" s="10"/>
      <c r="B6" s="10"/>
      <c r="C6" s="25"/>
      <c r="D6" s="25"/>
      <c r="E6" s="26"/>
      <c r="F6" s="13"/>
      <c r="G6" s="42"/>
      <c r="H6" s="42"/>
      <c r="I6" s="28"/>
      <c r="J6" s="43"/>
      <c r="K6" s="43"/>
      <c r="L6" s="44" t="s">
        <v>20</v>
      </c>
      <c r="M6" s="45">
        <v>23509</v>
      </c>
      <c r="N6" s="46"/>
      <c r="O6" s="47" t="s">
        <v>21</v>
      </c>
      <c r="P6" s="48"/>
      <c r="Q6" s="16"/>
      <c r="R6" s="18"/>
      <c r="S6" s="18"/>
      <c r="T6" s="18"/>
      <c r="U6" s="49"/>
      <c r="V6" s="50">
        <v>23573</v>
      </c>
      <c r="W6" s="37"/>
      <c r="X6" s="38"/>
      <c r="Y6" s="51"/>
      <c r="Z6" s="51"/>
      <c r="AA6" s="51"/>
      <c r="AB6" s="52"/>
      <c r="AC6" s="53"/>
      <c r="AD6" s="16"/>
      <c r="AI6" s="4"/>
      <c r="AJ6" s="22"/>
      <c r="AK6" s="23"/>
      <c r="AL6" s="23"/>
      <c r="AM6" s="24"/>
    </row>
    <row r="7" spans="1:39" s="69" customFormat="1" ht="23.25" customHeight="1" x14ac:dyDescent="0.55000000000000004">
      <c r="A7" s="10"/>
      <c r="B7" s="10"/>
      <c r="C7" s="54"/>
      <c r="D7" s="54"/>
      <c r="E7" s="55"/>
      <c r="F7" s="13"/>
      <c r="G7" s="56"/>
      <c r="H7" s="56"/>
      <c r="I7" s="28"/>
      <c r="J7" s="57"/>
      <c r="K7" s="57"/>
      <c r="L7" s="58"/>
      <c r="M7" s="59"/>
      <c r="N7" s="60"/>
      <c r="O7" s="61"/>
      <c r="P7" s="62"/>
      <c r="Q7" s="16"/>
      <c r="R7" s="18"/>
      <c r="S7" s="18"/>
      <c r="T7" s="18"/>
      <c r="U7" s="63"/>
      <c r="V7" s="64"/>
      <c r="W7" s="37"/>
      <c r="X7" s="65"/>
      <c r="Y7" s="66"/>
      <c r="Z7" s="66"/>
      <c r="AA7" s="66"/>
      <c r="AB7" s="67"/>
      <c r="AC7" s="68"/>
      <c r="AD7" s="16"/>
      <c r="AI7" s="4"/>
      <c r="AJ7" s="22"/>
      <c r="AK7" s="23"/>
      <c r="AL7" s="23"/>
      <c r="AM7" s="24"/>
    </row>
    <row r="8" spans="1:39" s="77" customFormat="1" x14ac:dyDescent="0.55000000000000004">
      <c r="A8" s="70">
        <v>1</v>
      </c>
      <c r="B8" s="71" t="s">
        <v>22</v>
      </c>
      <c r="C8" s="72">
        <f t="shared" ref="C8:C17" si="0">I8+T8+AA8</f>
        <v>4493150</v>
      </c>
      <c r="D8" s="72">
        <f>N8+U8+AB8+O8+V8</f>
        <v>3334040</v>
      </c>
      <c r="E8" s="24">
        <f>C8-D8</f>
        <v>1159110</v>
      </c>
      <c r="F8" s="24">
        <f>D8*100/C8</f>
        <v>74.202730823587018</v>
      </c>
      <c r="G8" s="73">
        <v>216000</v>
      </c>
      <c r="H8" s="73">
        <v>42000</v>
      </c>
      <c r="I8" s="72">
        <f>G8+H8</f>
        <v>258000</v>
      </c>
      <c r="J8" s="74">
        <v>216000</v>
      </c>
      <c r="K8" s="74"/>
      <c r="L8" s="74">
        <f>J8+K8</f>
        <v>216000</v>
      </c>
      <c r="M8" s="74"/>
      <c r="N8" s="72">
        <f>L8+M8</f>
        <v>216000</v>
      </c>
      <c r="O8" s="72">
        <v>42000</v>
      </c>
      <c r="P8" s="72">
        <f>I8-N8-O8</f>
        <v>0</v>
      </c>
      <c r="Q8" s="72">
        <f>(N8+O8)*100/I8</f>
        <v>100</v>
      </c>
      <c r="R8" s="72">
        <v>2610000</v>
      </c>
      <c r="S8" s="72">
        <v>1430000</v>
      </c>
      <c r="T8" s="73">
        <f>R8+S8</f>
        <v>4040000</v>
      </c>
      <c r="U8" s="73">
        <v>2370000</v>
      </c>
      <c r="V8" s="73">
        <v>525000</v>
      </c>
      <c r="W8" s="72">
        <f>T8-U8-V8</f>
        <v>1145000</v>
      </c>
      <c r="X8" s="72">
        <f>(U8+V8)*100/T8</f>
        <v>71.658415841584159</v>
      </c>
      <c r="Y8" s="73">
        <v>100425</v>
      </c>
      <c r="Z8" s="73">
        <v>94725</v>
      </c>
      <c r="AA8" s="73">
        <f>Y8+Z8</f>
        <v>195150</v>
      </c>
      <c r="AB8" s="72">
        <v>181040</v>
      </c>
      <c r="AC8" s="72">
        <f>AA8-AB8</f>
        <v>14110</v>
      </c>
      <c r="AD8" s="75">
        <f>AB8*100/AA8</f>
        <v>92.769664360748138</v>
      </c>
      <c r="AE8" s="76"/>
      <c r="AF8" s="76"/>
      <c r="AJ8" s="71"/>
      <c r="AK8" s="73"/>
      <c r="AL8" s="73"/>
      <c r="AM8" s="72"/>
    </row>
    <row r="9" spans="1:39" s="77" customFormat="1" x14ac:dyDescent="0.55000000000000004">
      <c r="A9" s="70">
        <v>2</v>
      </c>
      <c r="B9" s="71" t="s">
        <v>23</v>
      </c>
      <c r="C9" s="72">
        <f t="shared" si="0"/>
        <v>1151350</v>
      </c>
      <c r="D9" s="72">
        <f t="shared" ref="D9:D17" si="1">N9+U9+AB9+O9+V9</f>
        <v>1299555</v>
      </c>
      <c r="E9" s="24">
        <f t="shared" ref="E9:E17" si="2">C9-D9</f>
        <v>-148205</v>
      </c>
      <c r="F9" s="24">
        <f t="shared" ref="F9:F17" si="3">D9*100/C9</f>
        <v>112.87228036652625</v>
      </c>
      <c r="G9" s="73">
        <v>72000</v>
      </c>
      <c r="H9" s="73">
        <v>14000</v>
      </c>
      <c r="I9" s="72">
        <f t="shared" ref="I9:I17" si="4">G9+H9</f>
        <v>86000</v>
      </c>
      <c r="J9" s="74">
        <v>0</v>
      </c>
      <c r="K9" s="74">
        <v>48000</v>
      </c>
      <c r="L9" s="74">
        <f t="shared" ref="L9:L17" si="5">J9+K9</f>
        <v>48000</v>
      </c>
      <c r="M9" s="74">
        <v>24000</v>
      </c>
      <c r="N9" s="72">
        <f t="shared" ref="N9:N17" si="6">L9+M9</f>
        <v>72000</v>
      </c>
      <c r="O9" s="72">
        <v>14000</v>
      </c>
      <c r="P9" s="72">
        <f t="shared" ref="P9:P17" si="7">I9-N9-O9</f>
        <v>0</v>
      </c>
      <c r="Q9" s="72">
        <f t="shared" ref="Q9:Q18" si="8">(N9+O9)*100/I9</f>
        <v>100</v>
      </c>
      <c r="R9" s="72">
        <v>590000</v>
      </c>
      <c r="S9" s="72">
        <v>350000</v>
      </c>
      <c r="T9" s="73">
        <f t="shared" ref="T9:T16" si="9">R9+S9</f>
        <v>940000</v>
      </c>
      <c r="U9" s="73">
        <v>870000</v>
      </c>
      <c r="V9" s="73">
        <v>240000</v>
      </c>
      <c r="W9" s="72">
        <f t="shared" ref="W9:W16" si="10">T9-U9-V9</f>
        <v>-170000</v>
      </c>
      <c r="X9" s="72">
        <f t="shared" ref="X9:X16" si="11">(U9+V9)*100/T9</f>
        <v>118.08510638297872</v>
      </c>
      <c r="Y9" s="73">
        <v>76425</v>
      </c>
      <c r="Z9" s="73">
        <v>48925</v>
      </c>
      <c r="AA9" s="73">
        <f t="shared" ref="AA9:AA17" si="12">Y9+Z9</f>
        <v>125350</v>
      </c>
      <c r="AB9" s="72">
        <v>103555</v>
      </c>
      <c r="AC9" s="72">
        <f t="shared" ref="AC9:AC17" si="13">AA9-AB9</f>
        <v>21795</v>
      </c>
      <c r="AD9" s="75">
        <f t="shared" ref="AD9:AD18" si="14">AB9*100/AA9</f>
        <v>82.612684483446344</v>
      </c>
      <c r="AE9" s="76"/>
      <c r="AF9" s="76"/>
      <c r="AJ9" s="71"/>
      <c r="AK9" s="73"/>
      <c r="AL9" s="73"/>
      <c r="AM9" s="72"/>
    </row>
    <row r="10" spans="1:39" s="77" customFormat="1" x14ac:dyDescent="0.55000000000000004">
      <c r="A10" s="70">
        <v>3</v>
      </c>
      <c r="B10" s="71" t="s">
        <v>24</v>
      </c>
      <c r="C10" s="72">
        <f t="shared" si="0"/>
        <v>2539450</v>
      </c>
      <c r="D10" s="72">
        <f t="shared" si="1"/>
        <v>2929450</v>
      </c>
      <c r="E10" s="24">
        <f>C10-D10</f>
        <v>-390000</v>
      </c>
      <c r="F10" s="24">
        <f t="shared" si="3"/>
        <v>115.35765618539448</v>
      </c>
      <c r="G10" s="73">
        <v>120000</v>
      </c>
      <c r="H10" s="73">
        <v>23000</v>
      </c>
      <c r="I10" s="72">
        <f t="shared" si="4"/>
        <v>143000</v>
      </c>
      <c r="J10" s="74">
        <v>120000</v>
      </c>
      <c r="K10" s="74"/>
      <c r="L10" s="74">
        <f t="shared" si="5"/>
        <v>120000</v>
      </c>
      <c r="M10" s="74"/>
      <c r="N10" s="72">
        <f t="shared" si="6"/>
        <v>120000</v>
      </c>
      <c r="O10" s="72">
        <v>23000</v>
      </c>
      <c r="P10" s="72">
        <f t="shared" si="7"/>
        <v>0</v>
      </c>
      <c r="Q10" s="72">
        <f t="shared" si="8"/>
        <v>100</v>
      </c>
      <c r="R10" s="72">
        <v>1515000</v>
      </c>
      <c r="S10" s="72">
        <v>730000</v>
      </c>
      <c r="T10" s="73">
        <f t="shared" si="9"/>
        <v>2245000</v>
      </c>
      <c r="U10" s="73">
        <v>2565000</v>
      </c>
      <c r="V10" s="73">
        <v>70000</v>
      </c>
      <c r="W10" s="72">
        <f t="shared" si="10"/>
        <v>-390000</v>
      </c>
      <c r="X10" s="72">
        <f t="shared" si="11"/>
        <v>117.37193763919822</v>
      </c>
      <c r="Y10" s="73">
        <v>84425</v>
      </c>
      <c r="Z10" s="73">
        <v>67025</v>
      </c>
      <c r="AA10" s="73">
        <f t="shared" si="12"/>
        <v>151450</v>
      </c>
      <c r="AB10" s="72">
        <v>151450</v>
      </c>
      <c r="AC10" s="72">
        <f t="shared" si="13"/>
        <v>0</v>
      </c>
      <c r="AD10" s="75">
        <f t="shared" si="14"/>
        <v>100</v>
      </c>
      <c r="AE10" s="76"/>
      <c r="AF10" s="76"/>
      <c r="AJ10" s="71"/>
      <c r="AK10" s="73"/>
      <c r="AL10" s="73"/>
      <c r="AM10" s="72"/>
    </row>
    <row r="11" spans="1:39" s="77" customFormat="1" x14ac:dyDescent="0.55000000000000004">
      <c r="A11" s="70">
        <v>4</v>
      </c>
      <c r="B11" s="71" t="s">
        <v>25</v>
      </c>
      <c r="C11" s="72">
        <f t="shared" si="0"/>
        <v>3478830</v>
      </c>
      <c r="D11" s="72">
        <f t="shared" si="1"/>
        <v>3529460</v>
      </c>
      <c r="E11" s="24">
        <f t="shared" si="2"/>
        <v>-50630</v>
      </c>
      <c r="F11" s="24">
        <f t="shared" si="3"/>
        <v>101.45537436436963</v>
      </c>
      <c r="G11" s="73">
        <v>168000</v>
      </c>
      <c r="H11" s="73">
        <v>32000</v>
      </c>
      <c r="I11" s="72">
        <f t="shared" si="4"/>
        <v>200000</v>
      </c>
      <c r="J11" s="74">
        <v>60470</v>
      </c>
      <c r="K11" s="74">
        <v>107530</v>
      </c>
      <c r="L11" s="74">
        <f t="shared" si="5"/>
        <v>168000</v>
      </c>
      <c r="M11" s="74"/>
      <c r="N11" s="72">
        <f t="shared" si="6"/>
        <v>168000</v>
      </c>
      <c r="O11" s="72">
        <v>32000</v>
      </c>
      <c r="P11" s="72">
        <f t="shared" si="7"/>
        <v>0</v>
      </c>
      <c r="Q11" s="72">
        <f t="shared" si="8"/>
        <v>100</v>
      </c>
      <c r="R11" s="72">
        <v>2249480</v>
      </c>
      <c r="S11" s="72">
        <v>860000</v>
      </c>
      <c r="T11" s="73">
        <f t="shared" si="9"/>
        <v>3109480</v>
      </c>
      <c r="U11" s="73">
        <v>3160110</v>
      </c>
      <c r="V11" s="73"/>
      <c r="W11" s="72">
        <f t="shared" si="10"/>
        <v>-50630</v>
      </c>
      <c r="X11" s="72">
        <f t="shared" si="11"/>
        <v>101.62824652353449</v>
      </c>
      <c r="Y11" s="73">
        <v>92425</v>
      </c>
      <c r="Z11" s="73">
        <v>76925</v>
      </c>
      <c r="AA11" s="73">
        <f t="shared" si="12"/>
        <v>169350</v>
      </c>
      <c r="AB11" s="72">
        <v>169350</v>
      </c>
      <c r="AC11" s="72">
        <f t="shared" si="13"/>
        <v>0</v>
      </c>
      <c r="AD11" s="75">
        <f t="shared" si="14"/>
        <v>100</v>
      </c>
      <c r="AE11" s="76"/>
      <c r="AF11" s="76"/>
      <c r="AJ11" s="71"/>
      <c r="AK11" s="73"/>
      <c r="AL11" s="73"/>
      <c r="AM11" s="72"/>
    </row>
    <row r="12" spans="1:39" s="77" customFormat="1" x14ac:dyDescent="0.55000000000000004">
      <c r="A12" s="70">
        <v>5</v>
      </c>
      <c r="B12" s="71" t="s">
        <v>26</v>
      </c>
      <c r="C12" s="72">
        <f t="shared" si="0"/>
        <v>1791550</v>
      </c>
      <c r="D12" s="72">
        <f t="shared" si="1"/>
        <v>1816850</v>
      </c>
      <c r="E12" s="24">
        <f t="shared" si="2"/>
        <v>-25300</v>
      </c>
      <c r="F12" s="24">
        <f t="shared" si="3"/>
        <v>101.41218497948704</v>
      </c>
      <c r="G12" s="73">
        <v>72000</v>
      </c>
      <c r="H12" s="73">
        <v>14000</v>
      </c>
      <c r="I12" s="72">
        <f t="shared" si="4"/>
        <v>86000</v>
      </c>
      <c r="J12" s="74">
        <v>0</v>
      </c>
      <c r="K12" s="74"/>
      <c r="L12" s="74">
        <f t="shared" si="5"/>
        <v>0</v>
      </c>
      <c r="M12" s="74">
        <v>71000</v>
      </c>
      <c r="N12" s="72">
        <f t="shared" si="6"/>
        <v>71000</v>
      </c>
      <c r="O12" s="72">
        <v>15000</v>
      </c>
      <c r="P12" s="72">
        <f t="shared" si="7"/>
        <v>0</v>
      </c>
      <c r="Q12" s="72">
        <f t="shared" si="8"/>
        <v>100</v>
      </c>
      <c r="R12" s="72">
        <v>1150000</v>
      </c>
      <c r="S12" s="72">
        <v>430000</v>
      </c>
      <c r="T12" s="73">
        <f t="shared" si="9"/>
        <v>1580000</v>
      </c>
      <c r="U12" s="73">
        <v>1310000</v>
      </c>
      <c r="V12" s="73">
        <v>300000</v>
      </c>
      <c r="W12" s="72">
        <f t="shared" si="10"/>
        <v>-30000</v>
      </c>
      <c r="X12" s="72">
        <f t="shared" si="11"/>
        <v>101.89873417721519</v>
      </c>
      <c r="Y12" s="73">
        <v>76425</v>
      </c>
      <c r="Z12" s="73">
        <v>49125</v>
      </c>
      <c r="AA12" s="73">
        <f t="shared" si="12"/>
        <v>125550</v>
      </c>
      <c r="AB12" s="72">
        <v>120850</v>
      </c>
      <c r="AC12" s="72">
        <f t="shared" si="13"/>
        <v>4700</v>
      </c>
      <c r="AD12" s="75">
        <f t="shared" si="14"/>
        <v>96.256471525288731</v>
      </c>
      <c r="AE12" s="76"/>
      <c r="AF12" s="76"/>
      <c r="AJ12" s="71"/>
      <c r="AK12" s="73"/>
      <c r="AL12" s="73"/>
      <c r="AM12" s="72"/>
    </row>
    <row r="13" spans="1:39" s="77" customFormat="1" x14ac:dyDescent="0.55000000000000004">
      <c r="A13" s="70">
        <v>6</v>
      </c>
      <c r="B13" s="71" t="s">
        <v>27</v>
      </c>
      <c r="C13" s="72">
        <f t="shared" si="0"/>
        <v>2610850</v>
      </c>
      <c r="D13" s="72">
        <f t="shared" si="1"/>
        <v>2919790</v>
      </c>
      <c r="E13" s="24">
        <f t="shared" si="2"/>
        <v>-308940</v>
      </c>
      <c r="F13" s="24">
        <f t="shared" si="3"/>
        <v>111.83292797364842</v>
      </c>
      <c r="G13" s="73">
        <v>132000</v>
      </c>
      <c r="H13" s="73">
        <v>25000</v>
      </c>
      <c r="I13" s="72">
        <f t="shared" si="4"/>
        <v>157000</v>
      </c>
      <c r="J13" s="74">
        <v>132000</v>
      </c>
      <c r="K13" s="74"/>
      <c r="L13" s="74">
        <f t="shared" si="5"/>
        <v>132000</v>
      </c>
      <c r="M13" s="74"/>
      <c r="N13" s="72">
        <f t="shared" si="6"/>
        <v>132000</v>
      </c>
      <c r="O13" s="72">
        <v>25000</v>
      </c>
      <c r="P13" s="72">
        <f t="shared" si="7"/>
        <v>0</v>
      </c>
      <c r="Q13" s="72">
        <f t="shared" si="8"/>
        <v>100</v>
      </c>
      <c r="R13" s="72">
        <v>1680000</v>
      </c>
      <c r="S13" s="72">
        <v>620000</v>
      </c>
      <c r="T13" s="73">
        <f t="shared" si="9"/>
        <v>2300000</v>
      </c>
      <c r="U13" s="73">
        <v>2608940</v>
      </c>
      <c r="V13" s="73"/>
      <c r="W13" s="72">
        <f t="shared" si="10"/>
        <v>-308940</v>
      </c>
      <c r="X13" s="72">
        <f t="shared" si="11"/>
        <v>113.43217391304348</v>
      </c>
      <c r="Y13" s="73">
        <v>86425</v>
      </c>
      <c r="Z13" s="73">
        <v>67425</v>
      </c>
      <c r="AA13" s="73">
        <f t="shared" si="12"/>
        <v>153850</v>
      </c>
      <c r="AB13" s="72">
        <v>153850</v>
      </c>
      <c r="AC13" s="72">
        <f t="shared" si="13"/>
        <v>0</v>
      </c>
      <c r="AD13" s="75">
        <f t="shared" si="14"/>
        <v>100</v>
      </c>
      <c r="AE13" s="76"/>
      <c r="AF13" s="76"/>
      <c r="AJ13" s="71"/>
      <c r="AK13" s="73"/>
      <c r="AL13" s="73"/>
      <c r="AM13" s="72"/>
    </row>
    <row r="14" spans="1:39" s="77" customFormat="1" x14ac:dyDescent="0.55000000000000004">
      <c r="A14" s="70">
        <v>7</v>
      </c>
      <c r="B14" s="71" t="s">
        <v>28</v>
      </c>
      <c r="C14" s="72">
        <f t="shared" si="0"/>
        <v>890850</v>
      </c>
      <c r="D14" s="72">
        <f t="shared" si="1"/>
        <v>1223795</v>
      </c>
      <c r="E14" s="24">
        <f t="shared" si="2"/>
        <v>-332945</v>
      </c>
      <c r="F14" s="24">
        <f t="shared" si="3"/>
        <v>137.37385642925295</v>
      </c>
      <c r="G14" s="73">
        <v>60000</v>
      </c>
      <c r="H14" s="73">
        <v>11000</v>
      </c>
      <c r="I14" s="72">
        <f t="shared" si="4"/>
        <v>71000</v>
      </c>
      <c r="J14" s="74">
        <v>60000</v>
      </c>
      <c r="K14" s="74"/>
      <c r="L14" s="74">
        <f t="shared" si="5"/>
        <v>60000</v>
      </c>
      <c r="M14" s="74"/>
      <c r="N14" s="72">
        <f t="shared" si="6"/>
        <v>60000</v>
      </c>
      <c r="O14" s="72">
        <v>11000</v>
      </c>
      <c r="P14" s="72">
        <f t="shared" si="7"/>
        <v>0</v>
      </c>
      <c r="Q14" s="72">
        <f t="shared" si="8"/>
        <v>100</v>
      </c>
      <c r="R14" s="72">
        <v>420000</v>
      </c>
      <c r="S14" s="72">
        <v>280000</v>
      </c>
      <c r="T14" s="73">
        <f t="shared" si="9"/>
        <v>700000</v>
      </c>
      <c r="U14" s="73">
        <v>1040000</v>
      </c>
      <c r="V14" s="73"/>
      <c r="W14" s="72">
        <f t="shared" si="10"/>
        <v>-340000</v>
      </c>
      <c r="X14" s="72">
        <f t="shared" si="11"/>
        <v>148.57142857142858</v>
      </c>
      <c r="Y14" s="73">
        <v>74425</v>
      </c>
      <c r="Z14" s="73">
        <v>45425</v>
      </c>
      <c r="AA14" s="73">
        <f t="shared" si="12"/>
        <v>119850</v>
      </c>
      <c r="AB14" s="72">
        <v>112795</v>
      </c>
      <c r="AC14" s="72">
        <f t="shared" si="13"/>
        <v>7055</v>
      </c>
      <c r="AD14" s="75">
        <f t="shared" si="14"/>
        <v>94.113475177304963</v>
      </c>
      <c r="AE14" s="76"/>
      <c r="AF14" s="76"/>
    </row>
    <row r="15" spans="1:39" s="77" customFormat="1" x14ac:dyDescent="0.55000000000000004">
      <c r="A15" s="70">
        <v>8</v>
      </c>
      <c r="B15" s="71" t="s">
        <v>29</v>
      </c>
      <c r="C15" s="72">
        <f t="shared" si="0"/>
        <v>5189650</v>
      </c>
      <c r="D15" s="72">
        <f t="shared" si="1"/>
        <v>4611050</v>
      </c>
      <c r="E15" s="24">
        <f t="shared" si="2"/>
        <v>578600</v>
      </c>
      <c r="F15" s="24">
        <f t="shared" si="3"/>
        <v>88.850885897892923</v>
      </c>
      <c r="G15" s="73">
        <v>132000</v>
      </c>
      <c r="H15" s="73">
        <v>25000</v>
      </c>
      <c r="I15" s="72">
        <f t="shared" si="4"/>
        <v>157000</v>
      </c>
      <c r="J15" s="74">
        <v>132000</v>
      </c>
      <c r="K15" s="74"/>
      <c r="L15" s="74">
        <f t="shared" si="5"/>
        <v>132000</v>
      </c>
      <c r="M15" s="74"/>
      <c r="N15" s="72">
        <f t="shared" si="6"/>
        <v>132000</v>
      </c>
      <c r="O15" s="72">
        <v>25000</v>
      </c>
      <c r="P15" s="72">
        <f t="shared" si="7"/>
        <v>0</v>
      </c>
      <c r="Q15" s="72">
        <f t="shared" si="8"/>
        <v>100</v>
      </c>
      <c r="R15" s="72">
        <v>3920000</v>
      </c>
      <c r="S15" s="72">
        <v>950000</v>
      </c>
      <c r="T15" s="73">
        <f t="shared" si="9"/>
        <v>4870000</v>
      </c>
      <c r="U15" s="73">
        <v>3900400</v>
      </c>
      <c r="V15" s="73">
        <v>405000</v>
      </c>
      <c r="W15" s="72">
        <f t="shared" si="10"/>
        <v>564600</v>
      </c>
      <c r="X15" s="72">
        <f t="shared" si="11"/>
        <v>88.406570841889121</v>
      </c>
      <c r="Y15" s="73">
        <v>88425</v>
      </c>
      <c r="Z15" s="73">
        <v>74225</v>
      </c>
      <c r="AA15" s="73">
        <f t="shared" si="12"/>
        <v>162650</v>
      </c>
      <c r="AB15" s="72">
        <v>148650</v>
      </c>
      <c r="AC15" s="72">
        <f t="shared" si="13"/>
        <v>14000</v>
      </c>
      <c r="AD15" s="75">
        <f t="shared" si="14"/>
        <v>91.392560713187834</v>
      </c>
      <c r="AE15" s="76"/>
      <c r="AF15" s="76"/>
    </row>
    <row r="16" spans="1:39" s="77" customFormat="1" x14ac:dyDescent="0.55000000000000004">
      <c r="A16" s="70">
        <v>9</v>
      </c>
      <c r="B16" s="71" t="s">
        <v>30</v>
      </c>
      <c r="C16" s="72">
        <f t="shared" si="0"/>
        <v>1421470</v>
      </c>
      <c r="D16" s="72">
        <f t="shared" si="1"/>
        <v>1006285</v>
      </c>
      <c r="E16" s="24">
        <f t="shared" si="2"/>
        <v>415185</v>
      </c>
      <c r="F16" s="24">
        <f t="shared" si="3"/>
        <v>70.79185631775556</v>
      </c>
      <c r="G16" s="73">
        <v>72000</v>
      </c>
      <c r="H16" s="73">
        <v>14000</v>
      </c>
      <c r="I16" s="72">
        <f t="shared" si="4"/>
        <v>86000</v>
      </c>
      <c r="J16" s="74">
        <v>43200</v>
      </c>
      <c r="K16" s="74">
        <v>28800</v>
      </c>
      <c r="L16" s="74">
        <f t="shared" si="5"/>
        <v>72000</v>
      </c>
      <c r="M16" s="74"/>
      <c r="N16" s="72">
        <f t="shared" si="6"/>
        <v>72000</v>
      </c>
      <c r="O16" s="72">
        <v>14000</v>
      </c>
      <c r="P16" s="72">
        <f t="shared" si="7"/>
        <v>0</v>
      </c>
      <c r="Q16" s="72">
        <f t="shared" si="8"/>
        <v>100</v>
      </c>
      <c r="R16" s="72">
        <v>865520</v>
      </c>
      <c r="S16" s="72">
        <v>350000</v>
      </c>
      <c r="T16" s="73">
        <f t="shared" si="9"/>
        <v>1215520</v>
      </c>
      <c r="U16" s="73">
        <v>815200</v>
      </c>
      <c r="V16" s="73"/>
      <c r="W16" s="72">
        <f t="shared" si="10"/>
        <v>400320</v>
      </c>
      <c r="X16" s="72">
        <f t="shared" si="11"/>
        <v>67.065947084375409</v>
      </c>
      <c r="Y16" s="73">
        <v>74425</v>
      </c>
      <c r="Z16" s="73">
        <v>45525</v>
      </c>
      <c r="AA16" s="73">
        <f t="shared" si="12"/>
        <v>119950</v>
      </c>
      <c r="AB16" s="72">
        <v>105085</v>
      </c>
      <c r="AC16" s="72">
        <f t="shared" si="13"/>
        <v>14865</v>
      </c>
      <c r="AD16" s="75">
        <f t="shared" si="14"/>
        <v>87.607336390162573</v>
      </c>
      <c r="AE16" s="76"/>
      <c r="AF16" s="76"/>
    </row>
    <row r="17" spans="1:32" x14ac:dyDescent="0.55000000000000004">
      <c r="A17" s="78">
        <v>10</v>
      </c>
      <c r="B17" s="22" t="s">
        <v>31</v>
      </c>
      <c r="C17" s="72">
        <f t="shared" si="0"/>
        <v>1849590</v>
      </c>
      <c r="D17" s="72">
        <f t="shared" si="1"/>
        <v>1483380.4300000002</v>
      </c>
      <c r="E17" s="24">
        <f t="shared" si="2"/>
        <v>366209.56999999983</v>
      </c>
      <c r="F17" s="24">
        <f t="shared" si="3"/>
        <v>80.200500110835392</v>
      </c>
      <c r="G17" s="23">
        <v>356000</v>
      </c>
      <c r="H17" s="23">
        <v>400000</v>
      </c>
      <c r="I17" s="72">
        <f t="shared" si="4"/>
        <v>756000</v>
      </c>
      <c r="J17" s="74">
        <v>356000</v>
      </c>
      <c r="K17" s="74"/>
      <c r="L17" s="74">
        <f t="shared" si="5"/>
        <v>356000</v>
      </c>
      <c r="M17" s="74"/>
      <c r="N17" s="72">
        <f t="shared" si="6"/>
        <v>356000</v>
      </c>
      <c r="O17" s="72">
        <v>400000</v>
      </c>
      <c r="P17" s="72">
        <f t="shared" si="7"/>
        <v>0</v>
      </c>
      <c r="Q17" s="72">
        <f t="shared" si="8"/>
        <v>100</v>
      </c>
      <c r="R17" s="79"/>
      <c r="S17" s="80"/>
      <c r="T17" s="80"/>
      <c r="U17" s="80"/>
      <c r="V17" s="80"/>
      <c r="W17" s="80"/>
      <c r="X17" s="81"/>
      <c r="Y17" s="73">
        <v>647230</v>
      </c>
      <c r="Z17" s="73">
        <v>446360</v>
      </c>
      <c r="AA17" s="73">
        <f t="shared" si="12"/>
        <v>1093590</v>
      </c>
      <c r="AB17" s="24">
        <v>727380.43</v>
      </c>
      <c r="AC17" s="72">
        <f t="shared" si="13"/>
        <v>366209.56999999995</v>
      </c>
      <c r="AD17" s="75">
        <f t="shared" si="14"/>
        <v>66.513083513931178</v>
      </c>
      <c r="AE17" s="76"/>
      <c r="AF17" s="76"/>
    </row>
    <row r="18" spans="1:32" s="91" customFormat="1" ht="24" customHeight="1" x14ac:dyDescent="0.55000000000000004">
      <c r="A18" s="82" t="s">
        <v>32</v>
      </c>
      <c r="B18" s="83"/>
      <c r="C18" s="84">
        <f>SUM(C8:C17)</f>
        <v>25416740</v>
      </c>
      <c r="D18" s="84">
        <f>SUM(D8:D17)</f>
        <v>24153655.43</v>
      </c>
      <c r="E18" s="84">
        <f>SUM(E8:E17)</f>
        <v>1263084.5699999998</v>
      </c>
      <c r="F18" s="85">
        <f>D18*100/C18</f>
        <v>95.030501275930746</v>
      </c>
      <c r="G18" s="86">
        <f>SUM(G8:G17)</f>
        <v>1400000</v>
      </c>
      <c r="H18" s="86">
        <f t="shared" ref="H18:O18" si="15">SUM(H8:H17)</f>
        <v>600000</v>
      </c>
      <c r="I18" s="84">
        <f t="shared" si="15"/>
        <v>2000000</v>
      </c>
      <c r="J18" s="87">
        <f t="shared" si="15"/>
        <v>1119670</v>
      </c>
      <c r="K18" s="87">
        <f t="shared" si="15"/>
        <v>184330</v>
      </c>
      <c r="L18" s="87">
        <f t="shared" si="15"/>
        <v>1304000</v>
      </c>
      <c r="M18" s="87">
        <f t="shared" si="15"/>
        <v>95000</v>
      </c>
      <c r="N18" s="84">
        <f t="shared" si="15"/>
        <v>1399000</v>
      </c>
      <c r="O18" s="84">
        <f t="shared" si="15"/>
        <v>601000</v>
      </c>
      <c r="P18" s="84">
        <f>SUM(P8:P17)</f>
        <v>0</v>
      </c>
      <c r="Q18" s="85">
        <f t="shared" si="8"/>
        <v>100</v>
      </c>
      <c r="R18" s="86">
        <f t="shared" ref="R18:S18" si="16">SUM(R8:R17)</f>
        <v>15000000</v>
      </c>
      <c r="S18" s="86">
        <f t="shared" si="16"/>
        <v>6000000</v>
      </c>
      <c r="T18" s="86">
        <f>SUM(T8:T17)</f>
        <v>21000000</v>
      </c>
      <c r="U18" s="86">
        <f t="shared" ref="U18:V18" si="17">SUM(U8:U16)</f>
        <v>18639650</v>
      </c>
      <c r="V18" s="86">
        <f t="shared" si="17"/>
        <v>1540000</v>
      </c>
      <c r="W18" s="84">
        <f>T18-U18-V18</f>
        <v>820350</v>
      </c>
      <c r="X18" s="88">
        <f>(U18+V18)*100/T18</f>
        <v>96.093571428571423</v>
      </c>
      <c r="Y18" s="86">
        <f>SUM(Y8:Y17)</f>
        <v>1401055</v>
      </c>
      <c r="Z18" s="86">
        <f t="shared" ref="Z18:AA18" si="18">SUM(Z8:Z17)</f>
        <v>1015685</v>
      </c>
      <c r="AA18" s="86">
        <f t="shared" si="18"/>
        <v>2416740</v>
      </c>
      <c r="AB18" s="84">
        <f>SUM(AB8:AB17)</f>
        <v>1974005.4300000002</v>
      </c>
      <c r="AC18" s="88">
        <f>SUM(AC8:AC17)</f>
        <v>442734.56999999995</v>
      </c>
      <c r="AD18" s="89">
        <f t="shared" si="14"/>
        <v>81.680504729511668</v>
      </c>
      <c r="AE18" s="90"/>
      <c r="AF18" s="90"/>
    </row>
    <row r="19" spans="1:32" x14ac:dyDescent="0.55000000000000004">
      <c r="AE19" s="95"/>
      <c r="AF19" s="96"/>
    </row>
    <row r="20" spans="1:32" s="91" customFormat="1" x14ac:dyDescent="0.55000000000000004">
      <c r="A20" s="97"/>
      <c r="B20" s="97"/>
      <c r="C20" s="97"/>
      <c r="D20" s="97"/>
      <c r="E20" s="97"/>
      <c r="F20" s="98"/>
      <c r="G20" s="99"/>
      <c r="H20" s="99"/>
      <c r="I20" s="98"/>
      <c r="J20" s="100"/>
      <c r="K20" s="100"/>
      <c r="L20" s="100"/>
      <c r="M20" s="100"/>
      <c r="N20" s="98"/>
      <c r="O20" s="98"/>
      <c r="P20" s="98"/>
      <c r="Q20" s="98"/>
      <c r="R20" s="98"/>
      <c r="S20" s="98"/>
      <c r="T20" s="99"/>
      <c r="U20" s="99"/>
      <c r="V20" s="99"/>
      <c r="W20" s="98"/>
      <c r="X20" s="98"/>
      <c r="Y20" s="99"/>
      <c r="Z20" s="99"/>
      <c r="AA20" s="99"/>
      <c r="AB20" s="98"/>
      <c r="AC20" s="98"/>
    </row>
    <row r="21" spans="1:32" s="91" customFormat="1" x14ac:dyDescent="0.55000000000000004">
      <c r="A21" s="101"/>
      <c r="C21" s="98"/>
      <c r="D21" s="98"/>
      <c r="E21" s="98"/>
      <c r="F21" s="98"/>
      <c r="G21" s="99"/>
      <c r="H21" s="99"/>
      <c r="I21" s="98"/>
      <c r="J21" s="100"/>
      <c r="K21" s="100"/>
      <c r="L21" s="100"/>
      <c r="M21" s="100"/>
      <c r="N21" s="98"/>
      <c r="O21" s="98"/>
      <c r="P21" s="98"/>
      <c r="Q21" s="98"/>
      <c r="R21" s="98"/>
      <c r="S21" s="98"/>
      <c r="T21" s="99"/>
      <c r="U21" s="99"/>
      <c r="V21" s="99"/>
      <c r="W21" s="98"/>
      <c r="X21" s="98"/>
      <c r="Y21" s="99"/>
      <c r="Z21" s="99"/>
      <c r="AA21" s="99"/>
      <c r="AB21" s="98"/>
      <c r="AC21" s="98"/>
    </row>
    <row r="22" spans="1:32" s="91" customFormat="1" x14ac:dyDescent="0.55000000000000004">
      <c r="A22" s="101"/>
      <c r="C22" s="98"/>
      <c r="D22" s="98"/>
      <c r="E22" s="98"/>
      <c r="F22" s="98"/>
      <c r="G22" s="99"/>
      <c r="H22" s="99"/>
      <c r="I22" s="98"/>
      <c r="J22" s="100"/>
      <c r="K22" s="100"/>
      <c r="L22" s="100"/>
      <c r="M22" s="100"/>
      <c r="N22" s="98"/>
      <c r="O22" s="98"/>
      <c r="P22" s="98"/>
      <c r="Q22" s="98"/>
      <c r="R22" s="98"/>
      <c r="S22" s="98"/>
      <c r="T22" s="99"/>
      <c r="U22" s="99"/>
      <c r="V22" s="99"/>
      <c r="W22" s="98"/>
      <c r="X22" s="98"/>
      <c r="Y22" s="99"/>
      <c r="Z22" s="99"/>
      <c r="AA22" s="99"/>
      <c r="AB22" s="98"/>
      <c r="AC22" s="98"/>
    </row>
    <row r="23" spans="1:32" s="91" customFormat="1" x14ac:dyDescent="0.55000000000000004">
      <c r="A23" s="101"/>
      <c r="C23" s="98"/>
      <c r="D23" s="98"/>
      <c r="E23" s="98"/>
      <c r="F23" s="98"/>
      <c r="G23" s="99"/>
      <c r="H23" s="99"/>
      <c r="I23" s="98"/>
      <c r="J23" s="100"/>
      <c r="K23" s="100"/>
      <c r="L23" s="100"/>
      <c r="M23" s="100"/>
      <c r="N23" s="98"/>
      <c r="O23" s="98"/>
      <c r="P23" s="98"/>
      <c r="Q23" s="98"/>
      <c r="R23" s="98"/>
      <c r="S23" s="98"/>
      <c r="T23" s="99"/>
      <c r="U23" s="99"/>
      <c r="V23" s="99"/>
      <c r="W23" s="98"/>
      <c r="X23" s="98"/>
      <c r="Y23" s="99"/>
      <c r="Z23" s="99"/>
      <c r="AA23" s="99"/>
      <c r="AB23" s="98"/>
      <c r="AC23" s="98"/>
    </row>
  </sheetData>
  <mergeCells count="34">
    <mergeCell ref="A18:B18"/>
    <mergeCell ref="A20:E20"/>
    <mergeCell ref="Y5:Y7"/>
    <mergeCell ref="Z5:Z7"/>
    <mergeCell ref="AA5:AA7"/>
    <mergeCell ref="AB5:AB7"/>
    <mergeCell ref="AC5:AC7"/>
    <mergeCell ref="R17:X17"/>
    <mergeCell ref="P5:P7"/>
    <mergeCell ref="R5:R7"/>
    <mergeCell ref="S5:S7"/>
    <mergeCell ref="T5:T7"/>
    <mergeCell ref="U5:U7"/>
    <mergeCell ref="W5:W7"/>
    <mergeCell ref="T4:W4"/>
    <mergeCell ref="X4:X7"/>
    <mergeCell ref="Y4:AC4"/>
    <mergeCell ref="AD4:AD7"/>
    <mergeCell ref="G5:G7"/>
    <mergeCell ref="H5:H7"/>
    <mergeCell ref="I5:I7"/>
    <mergeCell ref="J5:J7"/>
    <mergeCell ref="K5:K7"/>
    <mergeCell ref="N5:N7"/>
    <mergeCell ref="A1:AD1"/>
    <mergeCell ref="A2:AD2"/>
    <mergeCell ref="A4:A7"/>
    <mergeCell ref="B4:B7"/>
    <mergeCell ref="C4:C7"/>
    <mergeCell ref="D4:D7"/>
    <mergeCell ref="E4:E7"/>
    <mergeCell ref="F4:F7"/>
    <mergeCell ref="G4:P4"/>
    <mergeCell ref="Q4:Q7"/>
  </mergeCells>
  <pageMargins left="0.19685039370078741" right="0.19685039370078741" top="0.62992125984251968" bottom="0.19685039370078741" header="0.51181102362204722" footer="0.19685039370078741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1.เบิกจ่ายปี 64</vt:lpstr>
      <vt:lpstr>'1.เบิกจ่ายปี 64'!Print_Area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2021-07-14T09:51:12Z</cp:lastPrinted>
  <dcterms:created xsi:type="dcterms:W3CDTF">2021-07-14T09:50:38Z</dcterms:created>
  <dcterms:modified xsi:type="dcterms:W3CDTF">2021-07-14T09:51:21Z</dcterms:modified>
</cp:coreProperties>
</file>